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11655"/>
  </bookViews>
  <sheets>
    <sheet name="Hamonogram16_fin" sheetId="4" r:id="rId1"/>
    <sheet name="List1" sheetId="7" r:id="rId2"/>
  </sheets>
  <definedNames>
    <definedName name="_xlnm._FilterDatabase" localSheetId="0" hidden="1">Hamonogram16_fin!$B$4:$T$37</definedName>
  </definedNames>
  <calcPr calcId="145621"/>
</workbook>
</file>

<file path=xl/calcChain.xml><?xml version="1.0" encoding="utf-8"?>
<calcChain xmlns="http://schemas.openxmlformats.org/spreadsheetml/2006/main">
  <c r="O36" i="4" l="1"/>
  <c r="O37" i="4" l="1"/>
  <c r="O35" i="4" l="1"/>
  <c r="O32" i="4" l="1"/>
  <c r="O17" i="4"/>
  <c r="O20" i="4"/>
  <c r="Q30" i="4"/>
  <c r="Q29" i="4"/>
  <c r="Q26" i="4"/>
  <c r="O34" i="4" l="1"/>
  <c r="O33" i="4"/>
  <c r="Q36" i="4" l="1"/>
  <c r="Q34" i="4"/>
  <c r="O31" i="4"/>
  <c r="Q31" i="4" s="1"/>
  <c r="Q32" i="4"/>
  <c r="Q33" i="4"/>
  <c r="O27" i="4"/>
  <c r="Q27" i="4" s="1"/>
  <c r="O28" i="4"/>
  <c r="Q28" i="4" s="1"/>
  <c r="O22" i="4"/>
  <c r="Q22" i="4" s="1"/>
  <c r="O23" i="4"/>
  <c r="Q23" i="4" s="1"/>
  <c r="O19" i="4"/>
  <c r="Q19" i="4" s="1"/>
  <c r="Q17" i="4"/>
  <c r="O10" i="4"/>
  <c r="Q10" i="4" s="1"/>
  <c r="O11" i="4"/>
  <c r="Q11" i="4" s="1"/>
  <c r="O12" i="4"/>
  <c r="Q12" i="4" s="1"/>
  <c r="O13" i="4"/>
  <c r="Q13" i="4" s="1"/>
  <c r="O14" i="4"/>
  <c r="Q14" i="4" s="1"/>
  <c r="O15" i="4"/>
  <c r="Q15" i="4" s="1"/>
  <c r="O7" i="4"/>
  <c r="Q7" i="4" s="1"/>
  <c r="O8" i="4"/>
  <c r="Q8" i="4" s="1"/>
  <c r="Q25" i="4" l="1"/>
  <c r="O16" i="4" l="1"/>
  <c r="Q16" i="4" s="1"/>
  <c r="O24" i="4" l="1"/>
  <c r="Q24" i="4" s="1"/>
  <c r="O21" i="4"/>
  <c r="Q21" i="4" s="1"/>
  <c r="Q20" i="4"/>
  <c r="O18" i="4"/>
  <c r="Q18" i="4" s="1"/>
  <c r="O9" i="4" l="1"/>
  <c r="Q9" i="4" s="1"/>
  <c r="O6" i="4"/>
  <c r="Q6" i="4" s="1"/>
  <c r="Q35" i="4"/>
  <c r="Q37" i="4"/>
</calcChain>
</file>

<file path=xl/sharedStrings.xml><?xml version="1.0" encoding="utf-8"?>
<sst xmlns="http://schemas.openxmlformats.org/spreadsheetml/2006/main" count="440" uniqueCount="173">
  <si>
    <t>Prioritní osa</t>
  </si>
  <si>
    <t>Specifický cíl</t>
  </si>
  <si>
    <t>Podporované aktivity</t>
  </si>
  <si>
    <t>Příjemci</t>
  </si>
  <si>
    <t>Druh výzvy</t>
  </si>
  <si>
    <t>bez omezení, dle PD</t>
  </si>
  <si>
    <t>5.1 Snížit energetickou náročnost  veřejných budov a zvýšit využití obnovitelných zdrojů energie</t>
  </si>
  <si>
    <t>5.2 Dosáhnout vysokého energetického standardu nových veřejných budov</t>
  </si>
  <si>
    <t>kolová (soutěžní)</t>
  </si>
  <si>
    <t>15. 10. 2015</t>
  </si>
  <si>
    <t xml:space="preserve">Předpokládaný datum zahájení přijmu žádostí </t>
  </si>
  <si>
    <t>Předpokládaný datum ukončení příjmu žádostí</t>
  </si>
  <si>
    <t>Základní plánované údaje o výzvě</t>
  </si>
  <si>
    <t>Zacílení výzvy</t>
  </si>
  <si>
    <t>Synergie a komplementarita výzvy</t>
  </si>
  <si>
    <t>Alokace plánové výzvy (podpora)</t>
  </si>
  <si>
    <t>Model hodnocení</t>
  </si>
  <si>
    <t>Plánované datum vyhlášení výzvy</t>
  </si>
  <si>
    <t>Cílové skupiny</t>
  </si>
  <si>
    <t>Komplementarita plánované výzvy</t>
  </si>
  <si>
    <t>Synergie plánované výzvy</t>
  </si>
  <si>
    <t>Z toho příspěvek Unie</t>
  </si>
  <si>
    <t>Území dopadu</t>
  </si>
  <si>
    <t>jednokolový</t>
  </si>
  <si>
    <t>Území ČR</t>
  </si>
  <si>
    <t>Území ČR, mimo území hl. města Prahy</t>
  </si>
  <si>
    <t>N/R</t>
  </si>
  <si>
    <t>IROP / OP PIK / OP PPR / PRV</t>
  </si>
  <si>
    <t>vlastníci veřejných budov</t>
  </si>
  <si>
    <t>stavebníci</t>
  </si>
  <si>
    <t>Identifikace oblasti podpory</t>
  </si>
  <si>
    <t>14.10.2016</t>
  </si>
  <si>
    <t xml:space="preserve">Číslo výzvy </t>
  </si>
  <si>
    <t>Investiční priorita</t>
  </si>
  <si>
    <t>20</t>
  </si>
  <si>
    <t>19</t>
  </si>
  <si>
    <t>Q4</t>
  </si>
  <si>
    <t>Q2</t>
  </si>
  <si>
    <t>Q3</t>
  </si>
  <si>
    <t>Plánované datum vyhlášení výzvy - dle střednědobého harmonogramu</t>
  </si>
  <si>
    <t>31.1.2017</t>
  </si>
  <si>
    <t>30. 6. 2016</t>
  </si>
  <si>
    <t>1.1 Snížit množství vypouštěného znečištění do povrchových i podzemních vod z komunálních zdrojů a vnos znečišťujících látek do povrchových a podzemních vod</t>
  </si>
  <si>
    <t>21</t>
  </si>
  <si>
    <t>omezení na aktivity 1.1.1 a 1.1.2</t>
  </si>
  <si>
    <r>
      <rPr>
        <sz val="10"/>
        <rFont val="Calibri"/>
        <family val="2"/>
        <charset val="238"/>
        <scheme val="minor"/>
      </rPr>
      <t>bez omezení, dle PD</t>
    </r>
    <r>
      <rPr>
        <sz val="10"/>
        <color rgb="FFFF0000"/>
        <rFont val="Calibri"/>
        <family val="2"/>
        <charset val="238"/>
        <scheme val="minor"/>
      </rPr>
      <t xml:space="preserve">  
</t>
    </r>
  </si>
  <si>
    <t>veřejný sektor - vlastníci   vodovodů nebo  kanalizací pro veřejnou potřebu  ve smyslu zák. 274/2001 Sb., o vodovodech a kanalizacích</t>
  </si>
  <si>
    <t>5. 1. 2016</t>
  </si>
  <si>
    <t>aktivita 1.1.1 a 1.1.2.</t>
  </si>
  <si>
    <t>bez omezení, dle PD;  v případě že žadatelem není obec/město/dobrovolný svazek obcí/městská část,   musí být  žadatel zároveň vlastníkem vodovodů nebo kanalizací pro veřejnou potřebu ve smyslu zák. 274/2001 Sb., o vodovodech a kanalizacích</t>
  </si>
  <si>
    <t>veřejný sektor -  vlastníci   vodovodů nebo  kanalizací pro veřejnou potřebu  ve smyslu zák. 274/2001 Sb., o vodovodech a kanalizacích</t>
  </si>
  <si>
    <t>aktivita 1.1.3. (pouze opatření na ČOV případně  kanalizaci pro veřejnou potřebu)</t>
  </si>
  <si>
    <t>bez omezení, dle PD v případě že žadatelem není obec/město/dobrovolný svazek obcí/městská část,   musí být  žadatel zároveň vlastníkem vodovodů nebo kanalizací pro veřejnou potřebu ve smyslu zák. 274/2001 Sb., o vodovodech a kanalizacích</t>
  </si>
  <si>
    <t>1.2 Zajistit dodávky pitné vody v odpovídající jakosti a množství</t>
  </si>
  <si>
    <t>22</t>
  </si>
  <si>
    <r>
      <rPr>
        <sz val="10"/>
        <rFont val="Calibri"/>
        <family val="2"/>
        <charset val="238"/>
        <scheme val="minor"/>
      </rPr>
      <t xml:space="preserve">bez omezení, dle PD  </t>
    </r>
    <r>
      <rPr>
        <sz val="10"/>
        <color rgb="FFFF0000"/>
        <rFont val="Calibri"/>
        <family val="2"/>
        <charset val="238"/>
        <scheme val="minor"/>
      </rPr>
      <t xml:space="preserve">
</t>
    </r>
  </si>
  <si>
    <t>bez omezení, dle PD; v případě že žadatelem není obec/město/dobrovolný svazek obcí/městská část,   musí být  žadatel zároveň vlastníkem vodovodů nebo kanalizací pro veřejnou potřebu ve smyslu zák. 274/2001 Sb., o vodovodech a kanalizacích</t>
  </si>
  <si>
    <t>aktivity 3.1.1 a 3.1.2</t>
  </si>
  <si>
    <t>kraje, města, obce, původci odpadu, podnikatelské subjekty</t>
  </si>
  <si>
    <t>1.9.2016</t>
  </si>
  <si>
    <t>30.11.2016</t>
  </si>
  <si>
    <t>23</t>
  </si>
  <si>
    <t>aktivity 3.2.3</t>
  </si>
  <si>
    <t>OP PIK</t>
  </si>
  <si>
    <t>aktivity 3.2.1, 3.2.2, 3.2.3 a 3.2.4</t>
  </si>
  <si>
    <t>24</t>
  </si>
  <si>
    <t>kraje, města, obce</t>
  </si>
  <si>
    <t>6</t>
  </si>
  <si>
    <t>aktivity 3.4.1</t>
  </si>
  <si>
    <t>příspěvkové organizace MŽP</t>
  </si>
  <si>
    <t>subjekty zajišťující inventarizaci kontaminovaných míst</t>
  </si>
  <si>
    <t>průběžná (nesoutěžní)</t>
  </si>
  <si>
    <t>19. 6. 2015</t>
  </si>
  <si>
    <t>14. 8. 2015</t>
  </si>
  <si>
    <t>15. 1. 2016</t>
  </si>
  <si>
    <t>aktivity 3.4.2 a 3.4.3</t>
  </si>
  <si>
    <t>14. 3. 2016</t>
  </si>
  <si>
    <t>1.4.2016</t>
  </si>
  <si>
    <t>30.6.2016</t>
  </si>
  <si>
    <t>16. 9. 2016</t>
  </si>
  <si>
    <t>1.10.2016</t>
  </si>
  <si>
    <t>31.12.2016</t>
  </si>
  <si>
    <t>18</t>
  </si>
  <si>
    <t>veřejnoprávní subjekty</t>
  </si>
  <si>
    <t>subjekty angažující se v oblasti omezování environmentálních rizik</t>
  </si>
  <si>
    <t>14. 10. 2016</t>
  </si>
  <si>
    <t>IROP</t>
  </si>
  <si>
    <t>3.2 Zvýšit podíl materiálového a energetického využití odpadů</t>
  </si>
  <si>
    <t>3.3 Rekultivovat staré skládky</t>
  </si>
  <si>
    <t>3.4 Dokončit inventarizaci a odstranit ekologické zátěže</t>
  </si>
  <si>
    <t>3.5 Snížit environmentální rizika a rozvíjet systémy jejich řízení</t>
  </si>
  <si>
    <t>bez omezení dle PD</t>
  </si>
  <si>
    <t>veřejný sektor</t>
  </si>
  <si>
    <t>1.11.2016</t>
  </si>
  <si>
    <t>omezení na aktivity 1.4.1 a 1.4.3. Aktivita 1.4.1 - studie odtokových poměrů a podklady pro vymezení území se zvláštní povodní</t>
  </si>
  <si>
    <t>aktivita 1.4.2</t>
  </si>
  <si>
    <t>ČHMÚ - dle PD</t>
  </si>
  <si>
    <t>1.7.2016</t>
  </si>
  <si>
    <t>31.8.2016</t>
  </si>
  <si>
    <t xml:space="preserve">aktivita 1.4.3 a omezení na aktivitu 1.4.1 - zpracování podkladů pro stanovení záplavových území a map povodňového ohrožení, </t>
  </si>
  <si>
    <t>Podniky Povodí</t>
  </si>
  <si>
    <t>2.3 Zlepšit systém sledování, hodnocení a předpovídání vývoje kvality ovzduší a souvisejících meteorologických aspektů</t>
  </si>
  <si>
    <t>17</t>
  </si>
  <si>
    <t>Zachování a ochrana životního prostředí a podporování účinného využívání zdrojů ochranou a obnovou biologické rozmanitosti a půdy a podporou ekosystémových služeb, včetně prostřednictvím sítě Natura 200 a ekologických infrastruktur</t>
  </si>
  <si>
    <t>4.1 Zajistit příznivý stav předmětu ochrany národně významných chráněných území</t>
  </si>
  <si>
    <t>9</t>
  </si>
  <si>
    <t>AOPK ČR, NP, Správa jeskyní</t>
  </si>
  <si>
    <t>orgány ochrany přírody pro chráněná území národního významu a území soustavy NATURA 2000</t>
  </si>
  <si>
    <t>31. 12. 2016</t>
  </si>
  <si>
    <t>IROP / PRV / OP R</t>
  </si>
  <si>
    <t>Q1</t>
  </si>
  <si>
    <t xml:space="preserve">4.2 Posílit biodiverzitu </t>
  </si>
  <si>
    <t>4.3 Posílit přirozené funkce krajiny</t>
  </si>
  <si>
    <t>14</t>
  </si>
  <si>
    <t>vlastníci a správci pozemků, správci povodí a správci vodních toků</t>
  </si>
  <si>
    <t>PRV / OP D / IROP</t>
  </si>
  <si>
    <t>13</t>
  </si>
  <si>
    <t>31. 12. 2017</t>
  </si>
  <si>
    <t>dvoukolový</t>
  </si>
  <si>
    <t>PRV</t>
  </si>
  <si>
    <t>kraje</t>
  </si>
  <si>
    <t>orgány ochrany přírody pro chráněná území národního významu a území
soustavy NATURA 2000, vlastníci a nájemci pozemků.</t>
  </si>
  <si>
    <t>30. 5. 2016</t>
  </si>
  <si>
    <t>30. 3. 2016</t>
  </si>
  <si>
    <t>31. 5. 2016</t>
  </si>
  <si>
    <t>vlastníci a nájemci pozemků, orgány státní správy a organizace podílející
se na ochraně přírody a krajiny</t>
  </si>
  <si>
    <t>vlastníci a správci pozemků, organizace podílející se na ochraně přírody
a krajiny, správci povodí a správci vodních toků.</t>
  </si>
  <si>
    <t>15. 8. 2016</t>
  </si>
  <si>
    <t>17. 10. 2016</t>
  </si>
  <si>
    <t>orgány veřejné správy, vlastníci a správci pozemků</t>
  </si>
  <si>
    <t>Q 3</t>
  </si>
  <si>
    <t>Pozn. 1: V rámci alokací plánovaných výzev se jedná pouze o podporu poskytovanou prostřednictvím dotace</t>
  </si>
  <si>
    <t>Výzva zadaná v rámci harmonogramu výzev v roce 2015, která pokračuje do roku 2016</t>
  </si>
  <si>
    <t>OP PIK/PRV</t>
  </si>
  <si>
    <r>
      <t>Z toho národní spolufinancování</t>
    </r>
    <r>
      <rPr>
        <sz val="12"/>
        <color theme="1"/>
        <rFont val="Arial"/>
        <family val="2"/>
        <charset val="238"/>
      </rPr>
      <t xml:space="preserve"> *</t>
    </r>
  </si>
  <si>
    <r>
      <t>Celková alokace</t>
    </r>
    <r>
      <rPr>
        <sz val="12"/>
        <color theme="1"/>
        <rFont val="Arial"/>
        <family val="2"/>
        <charset val="238"/>
      </rPr>
      <t>*</t>
    </r>
  </si>
  <si>
    <t>* Jedná se o předpokládanou částku</t>
  </si>
  <si>
    <t>aktivita 4.3.3.</t>
  </si>
  <si>
    <t>aktivita 4.3.1</t>
  </si>
  <si>
    <t>Podporování přispůsobení se změně klimatu, předcházení rizikům a řízení rizik podporou investic zaměřených na řešení konkrétních rizik, zajištěním odolnosti vůči katastrofám a vývojem systémů pro zvládání katastrof</t>
  </si>
  <si>
    <t>Zachování a ochrana životního prostředí a podporování účinného využívání zdrojů příjímáním opatření ke zlepšování městského prostředí, revitalizaci měst, regenaraci a dekontaminaci dříve zastavěných území, snížení znečištění ovzduší a podporou opatření ke snížení hluku</t>
  </si>
  <si>
    <r>
      <t xml:space="preserve">Zachování a ochrana životního prostředí a podporování účinného využívání zdrojů investicemi do odpadového hospodářství s cílem plnit požadavky </t>
    </r>
    <r>
      <rPr>
        <i/>
        <sz val="10"/>
        <color theme="1"/>
        <rFont val="Calibri"/>
        <family val="2"/>
        <charset val="238"/>
        <scheme val="minor"/>
      </rPr>
      <t xml:space="preserve">acquis </t>
    </r>
    <r>
      <rPr>
        <sz val="10"/>
        <color theme="1"/>
        <rFont val="Calibri"/>
        <family val="2"/>
        <charset val="238"/>
        <scheme val="minor"/>
      </rPr>
      <t>Unie v oblasti životního prostředí a řešením potřeb investic, které podle zjištění členských států přesahují rámec těchto požadavků</t>
    </r>
  </si>
  <si>
    <t>Podporování přizpůsobení se změně klimatu, předcházení rizikům a řízení rizik podporou investic zaměřených na řešení konkrétních rizik, zajištěním odolnosti vůči katastrofám a vývojem systémů pro zvládání katastrof</t>
  </si>
  <si>
    <t xml:space="preserve">Podporování přizpůsobení se změně klimatu, předcházení rizikům a jejich řízení podporou investic zaměřených na řešení konrétních rizik, zajištěním  odolnosti vůči katastrofám a vývojem systémů krizového řízení </t>
  </si>
  <si>
    <t xml:space="preserve">Podporování  přechodu na nízkouhlíkové hospodářství ve všech odvětvích podporou energetické účinnosti, inteligentních systémů hospodaření s energií a využívání energie z obnovitelných zdrojů ve veřejných infrastrukturách, mimo jiné ve veřejných budovách a v oblasti bydlení </t>
  </si>
  <si>
    <t>1. 12. 2015</t>
  </si>
  <si>
    <t>15. 4. 2016</t>
  </si>
  <si>
    <r>
      <t xml:space="preserve">Zachování a ochrana životního prostředí a podporování účinného využívání zdrojů: investicemi do vodního hospodářství s cílem plnit požadavky </t>
    </r>
    <r>
      <rPr>
        <i/>
        <sz val="10"/>
        <color theme="1"/>
        <rFont val="Calibri"/>
        <family val="2"/>
        <charset val="238"/>
        <scheme val="minor"/>
      </rPr>
      <t xml:space="preserve">acquis </t>
    </r>
    <r>
      <rPr>
        <sz val="10"/>
        <color theme="1"/>
        <rFont val="Calibri"/>
        <family val="2"/>
        <charset val="238"/>
        <scheme val="minor"/>
      </rPr>
      <t>Unie v oblasti životního prostředí a řešením potřeb investic, které podle zjištění členských států přesahují rámec těchto požadavků</t>
    </r>
  </si>
  <si>
    <t>3.1 Prevence vzniku odpadů</t>
  </si>
  <si>
    <t xml:space="preserve">1.3 Zajistit povodňovou ochranu intravilánu </t>
  </si>
  <si>
    <t>1.4 Podpořit preventivní protipovodňová opatření</t>
  </si>
  <si>
    <t>4.4 Zlepšit kvalitu prostředí v sídlech</t>
  </si>
  <si>
    <t>19. 1. 2017</t>
  </si>
  <si>
    <t>11. 7. 2016</t>
  </si>
  <si>
    <t>12. 9. 2016</t>
  </si>
  <si>
    <t>1. 3. 2016</t>
  </si>
  <si>
    <t>1. 11 .2016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</si>
  <si>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</si>
  <si>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</si>
  <si>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</si>
  <si>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</si>
  <si>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</si>
  <si>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</si>
  <si>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</si>
  <si>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</si>
  <si>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</si>
  <si>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</si>
  <si>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</si>
  <si>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</si>
  <si>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</si>
  <si>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Verze k 9.12.2015</t>
  </si>
  <si>
    <t>dle PD, vyjma opatření "zpracování plánů ÚSES"</t>
  </si>
  <si>
    <t>Harmonogram výzev na rok 2016 - Operační program Životní prostředí 2014 - 2020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</si>
</sst>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4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4" fontId="11" fillId="2" borderId="12" xfId="0" applyNumberFormat="1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49" fontId="1" fillId="2" borderId="24" xfId="0" applyNumberFormat="1" applyFont="1" applyFill="1" applyBorder="1" applyAlignment="1">
      <alignment horizontal="left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7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left" vertical="center"/>
    </xf>
    <xf numFmtId="14" fontId="1" fillId="2" borderId="8" xfId="0" applyNumberFormat="1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left" vertical="center" wrapText="1"/>
    </xf>
    <xf numFmtId="14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vertical="center" wrapText="1"/>
    </xf>
    <xf numFmtId="14" fontId="1" fillId="7" borderId="5" xfId="0" applyNumberFormat="1" applyFont="1" applyFill="1" applyBorder="1" applyAlignment="1">
      <alignment vertical="center" wrapText="1"/>
    </xf>
    <xf numFmtId="14" fontId="11" fillId="7" borderId="8" xfId="0" applyNumberFormat="1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horizontal="left" vertical="center" wrapText="1"/>
    </xf>
    <xf numFmtId="14" fontId="11" fillId="7" borderId="8" xfId="0" applyNumberFormat="1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49" fontId="11" fillId="7" borderId="8" xfId="0" applyNumberFormat="1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left" vertical="center" wrapText="1"/>
    </xf>
    <xf numFmtId="14" fontId="11" fillId="7" borderId="7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49" fontId="11" fillId="7" borderId="7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left" vertical="center"/>
    </xf>
    <xf numFmtId="14" fontId="1" fillId="7" borderId="1" xfId="0" applyNumberFormat="1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/>
    </xf>
    <xf numFmtId="49" fontId="1" fillId="7" borderId="1" xfId="0" applyNumberFormat="1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14" fontId="11" fillId="7" borderId="1" xfId="0" applyNumberFormat="1" applyFont="1" applyFill="1" applyBorder="1" applyAlignment="1">
      <alignment vertical="center" wrapText="1"/>
    </xf>
    <xf numFmtId="164" fontId="1" fillId="7" borderId="1" xfId="1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3" fontId="1" fillId="2" borderId="24" xfId="0" applyNumberFormat="1" applyFont="1" applyFill="1" applyBorder="1" applyAlignment="1">
      <alignment horizontal="center" vertical="center" wrapText="1"/>
    </xf>
    <xf numFmtId="3" fontId="1" fillId="7" borderId="8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vertical="center"/>
    </xf>
    <xf numFmtId="14" fontId="1" fillId="7" borderId="7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3" fillId="4" borderId="18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7" borderId="5" xfId="0" applyNumberFormat="1" applyFont="1" applyFill="1" applyBorder="1" applyAlignment="1">
      <alignment horizontal="center" vertical="center" wrapText="1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7" borderId="8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49" fontId="11" fillId="2" borderId="1" xfId="0" applyNumberFormat="1" applyFont="1" applyFill="1" applyBorder="1" applyAlignment="1">
      <alignment horizontal="left" vertical="center"/>
    </xf>
    <xf numFmtId="14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left" vertical="center"/>
    </xf>
    <xf numFmtId="0" fontId="11" fillId="7" borderId="1" xfId="0" applyFont="1" applyFill="1" applyBorder="1" applyAlignment="1">
      <alignment vertical="center"/>
    </xf>
    <xf numFmtId="49" fontId="11" fillId="7" borderId="1" xfId="0" applyNumberFormat="1" applyFont="1" applyFill="1" applyBorder="1" applyAlignment="1">
      <alignment horizontal="center" vertical="center"/>
    </xf>
    <xf numFmtId="3" fontId="11" fillId="7" borderId="5" xfId="0" applyNumberFormat="1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49" fontId="11" fillId="7" borderId="5" xfId="0" applyNumberFormat="1" applyFont="1" applyFill="1" applyBorder="1" applyAlignment="1">
      <alignment horizontal="center" vertical="center" wrapText="1"/>
    </xf>
    <xf numFmtId="49" fontId="11" fillId="7" borderId="5" xfId="0" applyNumberFormat="1" applyFont="1" applyFill="1" applyBorder="1" applyAlignment="1">
      <alignment horizontal="center" vertical="center"/>
    </xf>
    <xf numFmtId="49" fontId="11" fillId="7" borderId="5" xfId="0" applyNumberFormat="1" applyFont="1" applyFill="1" applyBorder="1" applyAlignment="1">
      <alignment horizontal="left" vertical="center"/>
    </xf>
    <xf numFmtId="14" fontId="11" fillId="7" borderId="5" xfId="0" applyNumberFormat="1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/>
    </xf>
    <xf numFmtId="0" fontId="11" fillId="7" borderId="12" xfId="0" applyFont="1" applyFill="1" applyBorder="1" applyAlignment="1">
      <alignment vertical="center" wrapText="1"/>
    </xf>
    <xf numFmtId="49" fontId="11" fillId="7" borderId="12" xfId="0" applyNumberFormat="1" applyFont="1" applyFill="1" applyBorder="1" applyAlignment="1">
      <alignment horizontal="left" vertical="center"/>
    </xf>
    <xf numFmtId="14" fontId="11" fillId="7" borderId="12" xfId="0" applyNumberFormat="1" applyFont="1" applyFill="1" applyBorder="1" applyAlignment="1">
      <alignment vertical="center" wrapText="1"/>
    </xf>
    <xf numFmtId="0" fontId="11" fillId="7" borderId="12" xfId="0" applyFont="1" applyFill="1" applyBorder="1" applyAlignment="1">
      <alignment vertical="center"/>
    </xf>
    <xf numFmtId="49" fontId="11" fillId="7" borderId="12" xfId="0" applyNumberFormat="1" applyFont="1" applyFill="1" applyBorder="1" applyAlignment="1">
      <alignment horizontal="center" vertical="center" wrapText="1"/>
    </xf>
    <xf numFmtId="49" fontId="11" fillId="7" borderId="12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9" fillId="9" borderId="30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3" fillId="0" borderId="27" xfId="0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7" borderId="5" xfId="0" applyNumberFormat="1" applyFont="1" applyFill="1" applyBorder="1" applyAlignment="1">
      <alignment horizontal="left" vertical="center" wrapText="1"/>
    </xf>
    <xf numFmtId="49" fontId="1" fillId="7" borderId="6" xfId="0" applyNumberFormat="1" applyFont="1" applyFill="1" applyBorder="1" applyAlignment="1">
      <alignment horizontal="left" vertical="center" wrapText="1"/>
    </xf>
    <xf numFmtId="49" fontId="1" fillId="7" borderId="7" xfId="0" applyNumberFormat="1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FF99"/>
      <color rgb="FFFFCC99"/>
      <color rgb="FF99FF66"/>
      <color rgb="FF7BC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161038</xdr:colOff>
      <xdr:row>1</xdr:row>
      <xdr:rowOff>45067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80713" cy="534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5"/>
  <sheetViews>
    <sheetView tabSelected="1" zoomScale="70" zoomScaleNormal="70" workbookViewId="0">
      <selection activeCell="F7" sqref="F7"/>
    </sheetView>
  </sheetViews>
  <sheetFormatPr defaultRowHeight="15" x14ac:dyDescent="0.25"/>
  <cols>
    <col min="1" max="1" width="2.5703125" style="9" customWidth="1"/>
    <col min="2" max="2" width="7.140625" style="9" customWidth="1"/>
    <col min="3" max="3" width="36.7109375" style="9" customWidth="1"/>
    <col min="4" max="4" width="31.42578125" style="9" customWidth="1"/>
    <col min="5" max="5" width="15.28515625" style="121" customWidth="1"/>
    <col min="6" max="6" width="30.7109375" style="9" customWidth="1"/>
    <col min="7" max="7" width="34.7109375" style="9" customWidth="1"/>
    <col min="8" max="8" width="33" style="9" customWidth="1"/>
    <col min="9" max="9" width="31.42578125" style="9" bestFit="1" customWidth="1"/>
    <col min="10" max="11" width="22.28515625" style="9" customWidth="1"/>
    <col min="12" max="12" width="22.28515625" style="9" hidden="1" customWidth="1"/>
    <col min="13" max="14" width="18" style="9" customWidth="1"/>
    <col min="15" max="15" width="15.85546875" style="9" customWidth="1"/>
    <col min="16" max="16" width="19.7109375" style="9" bestFit="1" customWidth="1"/>
    <col min="17" max="17" width="19.28515625" style="9" customWidth="1"/>
    <col min="18" max="18" width="14.85546875" style="9" bestFit="1" customWidth="1"/>
    <col min="19" max="19" width="17.7109375" style="9" customWidth="1"/>
    <col min="20" max="20" width="15" style="9" customWidth="1"/>
    <col min="21" max="16384" width="9.140625" style="9"/>
  </cols>
  <sheetData>
    <row r="1" spans="2:27" s="47" customFormat="1" ht="39" customHeight="1" x14ac:dyDescent="0.25"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46"/>
    </row>
    <row r="2" spans="2:27" s="47" customFormat="1" ht="21.75" customHeight="1" thickBot="1" x14ac:dyDescent="0.3">
      <c r="B2" s="149" t="s">
        <v>172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46"/>
    </row>
    <row r="3" spans="2:27" s="48" customFormat="1" ht="21.75" customHeight="1" x14ac:dyDescent="0.25">
      <c r="B3" s="150" t="s">
        <v>30</v>
      </c>
      <c r="C3" s="151"/>
      <c r="D3" s="152"/>
      <c r="E3" s="112"/>
      <c r="F3" s="153" t="s">
        <v>13</v>
      </c>
      <c r="G3" s="154"/>
      <c r="H3" s="154"/>
      <c r="I3" s="155"/>
      <c r="J3" s="156" t="s">
        <v>12</v>
      </c>
      <c r="K3" s="157"/>
      <c r="L3" s="157"/>
      <c r="M3" s="157"/>
      <c r="N3" s="157"/>
      <c r="O3" s="157"/>
      <c r="P3" s="157"/>
      <c r="Q3" s="157"/>
      <c r="R3" s="158"/>
      <c r="S3" s="159" t="s">
        <v>14</v>
      </c>
      <c r="T3" s="160"/>
      <c r="U3" s="45"/>
      <c r="V3" s="45"/>
      <c r="W3" s="45"/>
      <c r="X3" s="45"/>
      <c r="Y3" s="45"/>
      <c r="Z3" s="45"/>
      <c r="AA3" s="45"/>
    </row>
    <row r="4" spans="2:27" s="50" customFormat="1" ht="30" customHeight="1" x14ac:dyDescent="0.25">
      <c r="B4" s="186" t="s">
        <v>0</v>
      </c>
      <c r="C4" s="188" t="s">
        <v>33</v>
      </c>
      <c r="D4" s="188" t="s">
        <v>1</v>
      </c>
      <c r="E4" s="190" t="s">
        <v>32</v>
      </c>
      <c r="F4" s="165" t="s">
        <v>2</v>
      </c>
      <c r="G4" s="165" t="s">
        <v>3</v>
      </c>
      <c r="H4" s="165" t="s">
        <v>18</v>
      </c>
      <c r="I4" s="165" t="s">
        <v>22</v>
      </c>
      <c r="J4" s="167" t="s">
        <v>4</v>
      </c>
      <c r="K4" s="167" t="s">
        <v>17</v>
      </c>
      <c r="L4" s="169" t="s">
        <v>39</v>
      </c>
      <c r="M4" s="167" t="s">
        <v>10</v>
      </c>
      <c r="N4" s="167" t="s">
        <v>11</v>
      </c>
      <c r="O4" s="171" t="s">
        <v>15</v>
      </c>
      <c r="P4" s="172"/>
      <c r="Q4" s="173"/>
      <c r="R4" s="184" t="s">
        <v>16</v>
      </c>
      <c r="S4" s="161" t="s">
        <v>19</v>
      </c>
      <c r="T4" s="163" t="s">
        <v>20</v>
      </c>
      <c r="U4" s="49"/>
      <c r="V4" s="9"/>
      <c r="W4" s="9"/>
    </row>
    <row r="5" spans="2:27" s="45" customFormat="1" ht="30" customHeight="1" thickBot="1" x14ac:dyDescent="0.3">
      <c r="B5" s="187"/>
      <c r="C5" s="189"/>
      <c r="D5" s="189"/>
      <c r="E5" s="191"/>
      <c r="F5" s="166"/>
      <c r="G5" s="166"/>
      <c r="H5" s="166"/>
      <c r="I5" s="166"/>
      <c r="J5" s="168"/>
      <c r="K5" s="168"/>
      <c r="L5" s="170"/>
      <c r="M5" s="168"/>
      <c r="N5" s="168"/>
      <c r="O5" s="6" t="s">
        <v>135</v>
      </c>
      <c r="P5" s="7" t="s">
        <v>21</v>
      </c>
      <c r="Q5" s="7" t="s">
        <v>134</v>
      </c>
      <c r="R5" s="185"/>
      <c r="S5" s="162"/>
      <c r="T5" s="164"/>
      <c r="U5" s="46"/>
    </row>
    <row r="6" spans="2:27" ht="82.5" customHeight="1" x14ac:dyDescent="0.25">
      <c r="B6" s="174">
        <v>1</v>
      </c>
      <c r="C6" s="192" t="s">
        <v>147</v>
      </c>
      <c r="D6" s="197" t="s">
        <v>42</v>
      </c>
      <c r="E6" s="113" t="s">
        <v>43</v>
      </c>
      <c r="F6" s="11" t="s">
        <v>44</v>
      </c>
      <c r="G6" s="18" t="s">
        <v>45</v>
      </c>
      <c r="H6" s="11" t="s">
        <v>46</v>
      </c>
      <c r="I6" s="11" t="s">
        <v>24</v>
      </c>
      <c r="J6" s="13" t="s">
        <v>8</v>
      </c>
      <c r="K6" s="14" t="s">
        <v>9</v>
      </c>
      <c r="L6" s="14"/>
      <c r="M6" s="2" t="s">
        <v>9</v>
      </c>
      <c r="N6" s="2" t="s">
        <v>47</v>
      </c>
      <c r="O6" s="16">
        <f t="shared" ref="O6:O8" si="0">P6/0.85</f>
        <v>3882352941.1764708</v>
      </c>
      <c r="P6" s="16">
        <v>3300000000</v>
      </c>
      <c r="Q6" s="16">
        <f t="shared" ref="Q6:Q8" si="1">O6-P6</f>
        <v>582352941.17647076</v>
      </c>
      <c r="R6" s="11" t="s">
        <v>23</v>
      </c>
      <c r="S6" s="11" t="s">
        <v>26</v>
      </c>
      <c r="T6" s="51" t="s">
        <v>26</v>
      </c>
    </row>
    <row r="7" spans="2:27" ht="95.25" customHeight="1" x14ac:dyDescent="0.25">
      <c r="B7" s="175"/>
      <c r="C7" s="178"/>
      <c r="D7" s="182"/>
      <c r="E7" s="114" t="s">
        <v>165</v>
      </c>
      <c r="F7" s="59" t="s">
        <v>48</v>
      </c>
      <c r="G7" s="59" t="s">
        <v>49</v>
      </c>
      <c r="H7" s="59" t="s">
        <v>50</v>
      </c>
      <c r="I7" s="59" t="s">
        <v>24</v>
      </c>
      <c r="J7" s="60" t="s">
        <v>8</v>
      </c>
      <c r="K7" s="61">
        <v>42628</v>
      </c>
      <c r="L7" s="110" t="s">
        <v>36</v>
      </c>
      <c r="M7" s="61" t="s">
        <v>128</v>
      </c>
      <c r="N7" s="61" t="s">
        <v>152</v>
      </c>
      <c r="O7" s="63">
        <f t="shared" si="0"/>
        <v>3058823529.4117646</v>
      </c>
      <c r="P7" s="63">
        <v>2600000000</v>
      </c>
      <c r="Q7" s="63">
        <f t="shared" si="1"/>
        <v>458823529.41176462</v>
      </c>
      <c r="R7" s="59" t="s">
        <v>23</v>
      </c>
      <c r="S7" s="98" t="s">
        <v>26</v>
      </c>
      <c r="T7" s="64" t="s">
        <v>26</v>
      </c>
    </row>
    <row r="8" spans="2:27" ht="104.25" customHeight="1" x14ac:dyDescent="0.25">
      <c r="B8" s="175"/>
      <c r="C8" s="178"/>
      <c r="D8" s="181"/>
      <c r="E8" s="114" t="s">
        <v>161</v>
      </c>
      <c r="F8" s="59" t="s">
        <v>51</v>
      </c>
      <c r="G8" s="59" t="s">
        <v>52</v>
      </c>
      <c r="H8" s="59" t="s">
        <v>46</v>
      </c>
      <c r="I8" s="59" t="s">
        <v>24</v>
      </c>
      <c r="J8" s="60" t="s">
        <v>8</v>
      </c>
      <c r="K8" s="61">
        <v>42536</v>
      </c>
      <c r="L8" s="61" t="s">
        <v>38</v>
      </c>
      <c r="M8" s="61" t="s">
        <v>153</v>
      </c>
      <c r="N8" s="61" t="s">
        <v>154</v>
      </c>
      <c r="O8" s="63">
        <f t="shared" si="0"/>
        <v>588235294.11764705</v>
      </c>
      <c r="P8" s="63">
        <v>500000000</v>
      </c>
      <c r="Q8" s="63">
        <f t="shared" si="1"/>
        <v>88235294.117647052</v>
      </c>
      <c r="R8" s="59" t="s">
        <v>23</v>
      </c>
      <c r="S8" s="98" t="s">
        <v>26</v>
      </c>
      <c r="T8" s="64" t="s">
        <v>26</v>
      </c>
    </row>
    <row r="9" spans="2:27" ht="51" x14ac:dyDescent="0.25">
      <c r="B9" s="175"/>
      <c r="C9" s="178"/>
      <c r="D9" s="180" t="s">
        <v>53</v>
      </c>
      <c r="E9" s="115" t="s">
        <v>54</v>
      </c>
      <c r="F9" s="18" t="s">
        <v>5</v>
      </c>
      <c r="G9" s="19" t="s">
        <v>55</v>
      </c>
      <c r="H9" s="18" t="s">
        <v>50</v>
      </c>
      <c r="I9" s="18" t="s">
        <v>24</v>
      </c>
      <c r="J9" s="20" t="s">
        <v>8</v>
      </c>
      <c r="K9" s="1" t="s">
        <v>9</v>
      </c>
      <c r="L9" s="1"/>
      <c r="M9" s="1" t="s">
        <v>9</v>
      </c>
      <c r="N9" s="1" t="s">
        <v>47</v>
      </c>
      <c r="O9" s="21">
        <f t="shared" ref="O9:O15" si="2">P9/0.85</f>
        <v>1882352941.1764708</v>
      </c>
      <c r="P9" s="21">
        <v>1600000000</v>
      </c>
      <c r="Q9" s="21">
        <f t="shared" ref="Q9:Q15" si="3">O9-P9</f>
        <v>282352941.17647076</v>
      </c>
      <c r="R9" s="18" t="s">
        <v>23</v>
      </c>
      <c r="S9" s="18" t="s">
        <v>26</v>
      </c>
      <c r="T9" s="52" t="s">
        <v>26</v>
      </c>
    </row>
    <row r="10" spans="2:27" ht="94.5" customHeight="1" x14ac:dyDescent="0.25">
      <c r="B10" s="175"/>
      <c r="C10" s="193"/>
      <c r="D10" s="181"/>
      <c r="E10" s="114" t="s">
        <v>166</v>
      </c>
      <c r="F10" s="59" t="s">
        <v>5</v>
      </c>
      <c r="G10" s="59" t="s">
        <v>56</v>
      </c>
      <c r="H10" s="59" t="s">
        <v>50</v>
      </c>
      <c r="I10" s="59" t="s">
        <v>24</v>
      </c>
      <c r="J10" s="60" t="s">
        <v>8</v>
      </c>
      <c r="K10" s="61">
        <v>42628</v>
      </c>
      <c r="L10" s="65" t="s">
        <v>36</v>
      </c>
      <c r="M10" s="62" t="s">
        <v>128</v>
      </c>
      <c r="N10" s="62" t="s">
        <v>152</v>
      </c>
      <c r="O10" s="63">
        <f t="shared" si="2"/>
        <v>870588235.29411769</v>
      </c>
      <c r="P10" s="63">
        <v>740000000</v>
      </c>
      <c r="Q10" s="63">
        <f t="shared" si="3"/>
        <v>130588235.29411769</v>
      </c>
      <c r="R10" s="59" t="s">
        <v>23</v>
      </c>
      <c r="S10" s="98" t="s">
        <v>26</v>
      </c>
      <c r="T10" s="64" t="s">
        <v>26</v>
      </c>
    </row>
    <row r="11" spans="2:27" ht="25.5" customHeight="1" x14ac:dyDescent="0.25">
      <c r="B11" s="175"/>
      <c r="C11" s="177" t="s">
        <v>139</v>
      </c>
      <c r="D11" s="180" t="s">
        <v>149</v>
      </c>
      <c r="E11" s="114" t="s">
        <v>157</v>
      </c>
      <c r="F11" s="59" t="s">
        <v>5</v>
      </c>
      <c r="G11" s="59" t="s">
        <v>91</v>
      </c>
      <c r="H11" s="59" t="s">
        <v>92</v>
      </c>
      <c r="I11" s="59" t="s">
        <v>24</v>
      </c>
      <c r="J11" s="60" t="s">
        <v>8</v>
      </c>
      <c r="K11" s="61">
        <v>42401</v>
      </c>
      <c r="L11" s="65" t="s">
        <v>37</v>
      </c>
      <c r="M11" s="62" t="s">
        <v>155</v>
      </c>
      <c r="N11" s="62" t="s">
        <v>124</v>
      </c>
      <c r="O11" s="63">
        <f t="shared" si="2"/>
        <v>1529411764.7058823</v>
      </c>
      <c r="P11" s="63">
        <v>1300000000</v>
      </c>
      <c r="Q11" s="63">
        <f t="shared" si="3"/>
        <v>229411764.70588231</v>
      </c>
      <c r="R11" s="59" t="s">
        <v>23</v>
      </c>
      <c r="S11" s="98" t="s">
        <v>26</v>
      </c>
      <c r="T11" s="64" t="s">
        <v>26</v>
      </c>
    </row>
    <row r="12" spans="2:27" ht="29.25" customHeight="1" x14ac:dyDescent="0.25">
      <c r="B12" s="175"/>
      <c r="C12" s="178"/>
      <c r="D12" s="181"/>
      <c r="E12" s="114" t="s">
        <v>168</v>
      </c>
      <c r="F12" s="59" t="s">
        <v>5</v>
      </c>
      <c r="G12" s="59" t="s">
        <v>91</v>
      </c>
      <c r="H12" s="59" t="s">
        <v>92</v>
      </c>
      <c r="I12" s="59" t="s">
        <v>24</v>
      </c>
      <c r="J12" s="60" t="s">
        <v>8</v>
      </c>
      <c r="K12" s="61">
        <v>42643</v>
      </c>
      <c r="L12" s="65" t="s">
        <v>36</v>
      </c>
      <c r="M12" s="62" t="s">
        <v>156</v>
      </c>
      <c r="N12" s="62" t="s">
        <v>108</v>
      </c>
      <c r="O12" s="63">
        <f t="shared" si="2"/>
        <v>1294117647.0588236</v>
      </c>
      <c r="P12" s="63">
        <v>1100000000</v>
      </c>
      <c r="Q12" s="63">
        <f t="shared" si="3"/>
        <v>194117647.05882359</v>
      </c>
      <c r="R12" s="59" t="s">
        <v>23</v>
      </c>
      <c r="S12" s="98" t="s">
        <v>26</v>
      </c>
      <c r="T12" s="64" t="s">
        <v>26</v>
      </c>
    </row>
    <row r="13" spans="2:27" ht="60.75" customHeight="1" x14ac:dyDescent="0.25">
      <c r="B13" s="175"/>
      <c r="C13" s="178"/>
      <c r="D13" s="180" t="s">
        <v>150</v>
      </c>
      <c r="E13" s="114" t="s">
        <v>158</v>
      </c>
      <c r="F13" s="59" t="s">
        <v>94</v>
      </c>
      <c r="G13" s="59" t="s">
        <v>91</v>
      </c>
      <c r="H13" s="59" t="s">
        <v>92</v>
      </c>
      <c r="I13" s="59" t="s">
        <v>24</v>
      </c>
      <c r="J13" s="60" t="s">
        <v>8</v>
      </c>
      <c r="K13" s="61">
        <v>42401</v>
      </c>
      <c r="L13" s="65" t="s">
        <v>37</v>
      </c>
      <c r="M13" s="62" t="s">
        <v>155</v>
      </c>
      <c r="N13" s="62" t="s">
        <v>124</v>
      </c>
      <c r="O13" s="63">
        <f t="shared" si="2"/>
        <v>411764705.88235295</v>
      </c>
      <c r="P13" s="63">
        <v>350000000</v>
      </c>
      <c r="Q13" s="63">
        <f t="shared" si="3"/>
        <v>61764705.882352948</v>
      </c>
      <c r="R13" s="59" t="s">
        <v>23</v>
      </c>
      <c r="S13" s="98" t="s">
        <v>26</v>
      </c>
      <c r="T13" s="64" t="s">
        <v>26</v>
      </c>
    </row>
    <row r="14" spans="2:27" ht="23.25" customHeight="1" x14ac:dyDescent="0.25">
      <c r="B14" s="175"/>
      <c r="C14" s="178"/>
      <c r="D14" s="182"/>
      <c r="E14" s="116" t="s">
        <v>160</v>
      </c>
      <c r="F14" s="66" t="s">
        <v>95</v>
      </c>
      <c r="G14" s="66" t="s">
        <v>96</v>
      </c>
      <c r="H14" s="66" t="s">
        <v>92</v>
      </c>
      <c r="I14" s="59" t="s">
        <v>24</v>
      </c>
      <c r="J14" s="67" t="s">
        <v>71</v>
      </c>
      <c r="K14" s="68">
        <v>42522</v>
      </c>
      <c r="L14" s="69" t="s">
        <v>38</v>
      </c>
      <c r="M14" s="99" t="s">
        <v>97</v>
      </c>
      <c r="N14" s="99" t="s">
        <v>98</v>
      </c>
      <c r="O14" s="63">
        <f t="shared" si="2"/>
        <v>176470588.23529413</v>
      </c>
      <c r="P14" s="70">
        <v>150000000</v>
      </c>
      <c r="Q14" s="63">
        <f t="shared" si="3"/>
        <v>26470588.235294133</v>
      </c>
      <c r="R14" s="59" t="s">
        <v>23</v>
      </c>
      <c r="S14" s="98" t="s">
        <v>26</v>
      </c>
      <c r="T14" s="71" t="s">
        <v>26</v>
      </c>
    </row>
    <row r="15" spans="2:27" ht="57" customHeight="1" thickBot="1" x14ac:dyDescent="0.3">
      <c r="B15" s="176"/>
      <c r="C15" s="179"/>
      <c r="D15" s="183"/>
      <c r="E15" s="116" t="s">
        <v>169</v>
      </c>
      <c r="F15" s="72" t="s">
        <v>99</v>
      </c>
      <c r="G15" s="66" t="s">
        <v>100</v>
      </c>
      <c r="H15" s="66" t="s">
        <v>92</v>
      </c>
      <c r="I15" s="66" t="s">
        <v>24</v>
      </c>
      <c r="J15" s="67" t="s">
        <v>71</v>
      </c>
      <c r="K15" s="68">
        <v>42643</v>
      </c>
      <c r="L15" s="69" t="s">
        <v>36</v>
      </c>
      <c r="M15" s="99" t="s">
        <v>93</v>
      </c>
      <c r="N15" s="99" t="s">
        <v>81</v>
      </c>
      <c r="O15" s="63">
        <f t="shared" si="2"/>
        <v>352941176.47058827</v>
      </c>
      <c r="P15" s="70">
        <v>300000000</v>
      </c>
      <c r="Q15" s="63">
        <f t="shared" si="3"/>
        <v>52941176.470588267</v>
      </c>
      <c r="R15" s="66" t="s">
        <v>23</v>
      </c>
      <c r="S15" s="98" t="s">
        <v>26</v>
      </c>
      <c r="T15" s="71" t="s">
        <v>26</v>
      </c>
    </row>
    <row r="16" spans="2:27" s="45" customFormat="1" ht="94.5" customHeight="1" thickBot="1" x14ac:dyDescent="0.3">
      <c r="B16" s="43">
        <v>2</v>
      </c>
      <c r="C16" s="37" t="s">
        <v>140</v>
      </c>
      <c r="D16" s="38" t="s">
        <v>101</v>
      </c>
      <c r="E16" s="117" t="s">
        <v>102</v>
      </c>
      <c r="F16" s="40" t="s">
        <v>5</v>
      </c>
      <c r="G16" s="40" t="s">
        <v>5</v>
      </c>
      <c r="H16" s="40" t="s">
        <v>92</v>
      </c>
      <c r="I16" s="40" t="s">
        <v>24</v>
      </c>
      <c r="J16" s="41" t="s">
        <v>71</v>
      </c>
      <c r="K16" s="42" t="s">
        <v>9</v>
      </c>
      <c r="L16" s="42"/>
      <c r="M16" s="39" t="s">
        <v>9</v>
      </c>
      <c r="N16" s="39" t="s">
        <v>31</v>
      </c>
      <c r="O16" s="106">
        <f t="shared" ref="O16" si="4">P16/0.85</f>
        <v>235294117.64705884</v>
      </c>
      <c r="P16" s="106">
        <v>200000000</v>
      </c>
      <c r="Q16" s="106">
        <f t="shared" ref="Q16:Q17" si="5">O16-P16</f>
        <v>35294117.647058845</v>
      </c>
      <c r="R16" s="40" t="s">
        <v>23</v>
      </c>
      <c r="S16" s="40" t="s">
        <v>26</v>
      </c>
      <c r="T16" s="44" t="s">
        <v>26</v>
      </c>
    </row>
    <row r="17" spans="2:20" s="45" customFormat="1" ht="39.75" customHeight="1" x14ac:dyDescent="0.25">
      <c r="B17" s="174">
        <v>3</v>
      </c>
      <c r="C17" s="192" t="s">
        <v>141</v>
      </c>
      <c r="D17" s="36" t="s">
        <v>148</v>
      </c>
      <c r="E17" s="118" t="s">
        <v>163</v>
      </c>
      <c r="F17" s="73" t="s">
        <v>57</v>
      </c>
      <c r="G17" s="74" t="s">
        <v>5</v>
      </c>
      <c r="H17" s="74" t="s">
        <v>58</v>
      </c>
      <c r="I17" s="74" t="s">
        <v>24</v>
      </c>
      <c r="J17" s="75" t="s">
        <v>8</v>
      </c>
      <c r="K17" s="76">
        <v>42597</v>
      </c>
      <c r="L17" s="77" t="s">
        <v>38</v>
      </c>
      <c r="M17" s="78" t="s">
        <v>59</v>
      </c>
      <c r="N17" s="78" t="s">
        <v>60</v>
      </c>
      <c r="O17" s="107">
        <f>P17/0.85</f>
        <v>288235294.11764705</v>
      </c>
      <c r="P17" s="70">
        <v>245000000</v>
      </c>
      <c r="Q17" s="107">
        <f t="shared" si="5"/>
        <v>43235294.117647052</v>
      </c>
      <c r="R17" s="74" t="s">
        <v>23</v>
      </c>
      <c r="S17" s="79" t="s">
        <v>26</v>
      </c>
      <c r="T17" s="80" t="s">
        <v>26</v>
      </c>
    </row>
    <row r="18" spans="2:20" s="45" customFormat="1" ht="38.25" customHeight="1" x14ac:dyDescent="0.25">
      <c r="B18" s="175"/>
      <c r="C18" s="178"/>
      <c r="D18" s="180" t="s">
        <v>87</v>
      </c>
      <c r="E18" s="115" t="s">
        <v>61</v>
      </c>
      <c r="F18" s="24" t="s">
        <v>62</v>
      </c>
      <c r="G18" s="24" t="s">
        <v>5</v>
      </c>
      <c r="H18" s="24" t="s">
        <v>58</v>
      </c>
      <c r="I18" s="24" t="s">
        <v>24</v>
      </c>
      <c r="J18" s="25" t="s">
        <v>8</v>
      </c>
      <c r="K18" s="26" t="s">
        <v>9</v>
      </c>
      <c r="L18" s="26"/>
      <c r="M18" s="27" t="s">
        <v>9</v>
      </c>
      <c r="N18" s="27" t="s">
        <v>47</v>
      </c>
      <c r="O18" s="108">
        <f t="shared" ref="O18:O31" si="6">P18/0.85</f>
        <v>352941176.47058827</v>
      </c>
      <c r="P18" s="21">
        <v>300000000</v>
      </c>
      <c r="Q18" s="108">
        <f t="shared" ref="Q18:Q34" si="7">O18-P18</f>
        <v>52941176.470588267</v>
      </c>
      <c r="R18" s="24" t="s">
        <v>23</v>
      </c>
      <c r="S18" s="18" t="s">
        <v>63</v>
      </c>
      <c r="T18" s="52" t="s">
        <v>26</v>
      </c>
    </row>
    <row r="19" spans="2:20" s="45" customFormat="1" ht="30" customHeight="1" x14ac:dyDescent="0.25">
      <c r="B19" s="175"/>
      <c r="C19" s="178"/>
      <c r="D19" s="181"/>
      <c r="E19" s="114" t="s">
        <v>164</v>
      </c>
      <c r="F19" s="81" t="s">
        <v>64</v>
      </c>
      <c r="G19" s="81" t="s">
        <v>5</v>
      </c>
      <c r="H19" s="81" t="s">
        <v>58</v>
      </c>
      <c r="I19" s="81" t="s">
        <v>24</v>
      </c>
      <c r="J19" s="82" t="s">
        <v>8</v>
      </c>
      <c r="K19" s="83">
        <v>42597</v>
      </c>
      <c r="L19" s="84" t="s">
        <v>38</v>
      </c>
      <c r="M19" s="85" t="s">
        <v>59</v>
      </c>
      <c r="N19" s="85" t="s">
        <v>60</v>
      </c>
      <c r="O19" s="63">
        <f t="shared" si="6"/>
        <v>507058823.52941179</v>
      </c>
      <c r="P19" s="70">
        <v>431000000</v>
      </c>
      <c r="Q19" s="63">
        <f t="shared" si="7"/>
        <v>76058823.529411793</v>
      </c>
      <c r="R19" s="81" t="s">
        <v>23</v>
      </c>
      <c r="S19" s="59" t="s">
        <v>133</v>
      </c>
      <c r="T19" s="64" t="s">
        <v>26</v>
      </c>
    </row>
    <row r="20" spans="2:20" s="45" customFormat="1" ht="32.25" customHeight="1" x14ac:dyDescent="0.25">
      <c r="B20" s="175"/>
      <c r="C20" s="193"/>
      <c r="D20" s="22" t="s">
        <v>88</v>
      </c>
      <c r="E20" s="115" t="s">
        <v>65</v>
      </c>
      <c r="F20" s="24" t="s">
        <v>5</v>
      </c>
      <c r="G20" s="53" t="s">
        <v>5</v>
      </c>
      <c r="H20" s="24" t="s">
        <v>66</v>
      </c>
      <c r="I20" s="24" t="s">
        <v>24</v>
      </c>
      <c r="J20" s="25" t="s">
        <v>8</v>
      </c>
      <c r="K20" s="26" t="s">
        <v>9</v>
      </c>
      <c r="L20" s="26"/>
      <c r="M20" s="27" t="s">
        <v>9</v>
      </c>
      <c r="N20" s="27" t="s">
        <v>47</v>
      </c>
      <c r="O20" s="21">
        <f>P20/0.85</f>
        <v>422352941.17647058</v>
      </c>
      <c r="P20" s="21">
        <v>359000000</v>
      </c>
      <c r="Q20" s="21">
        <f t="shared" si="7"/>
        <v>63352941.176470578</v>
      </c>
      <c r="R20" s="24" t="s">
        <v>23</v>
      </c>
      <c r="S20" s="18" t="s">
        <v>26</v>
      </c>
      <c r="T20" s="52" t="s">
        <v>26</v>
      </c>
    </row>
    <row r="21" spans="2:20" s="45" customFormat="1" ht="27.75" customHeight="1" x14ac:dyDescent="0.25">
      <c r="B21" s="175"/>
      <c r="C21" s="177" t="s">
        <v>142</v>
      </c>
      <c r="D21" s="180" t="s">
        <v>89</v>
      </c>
      <c r="E21" s="115" t="s">
        <v>67</v>
      </c>
      <c r="F21" s="24" t="s">
        <v>68</v>
      </c>
      <c r="G21" s="53" t="s">
        <v>69</v>
      </c>
      <c r="H21" s="24" t="s">
        <v>70</v>
      </c>
      <c r="I21" s="24" t="s">
        <v>24</v>
      </c>
      <c r="J21" s="53" t="s">
        <v>71</v>
      </c>
      <c r="K21" s="27" t="s">
        <v>72</v>
      </c>
      <c r="L21" s="27"/>
      <c r="M21" s="27" t="s">
        <v>73</v>
      </c>
      <c r="N21" s="27" t="s">
        <v>74</v>
      </c>
      <c r="O21" s="21">
        <f t="shared" si="6"/>
        <v>352941176.47058827</v>
      </c>
      <c r="P21" s="108">
        <v>300000000</v>
      </c>
      <c r="Q21" s="21">
        <f t="shared" si="7"/>
        <v>52941176.470588267</v>
      </c>
      <c r="R21" s="24" t="s">
        <v>23</v>
      </c>
      <c r="S21" s="18" t="s">
        <v>26</v>
      </c>
      <c r="T21" s="52" t="s">
        <v>26</v>
      </c>
    </row>
    <row r="22" spans="2:20" s="45" customFormat="1" ht="31.5" customHeight="1" x14ac:dyDescent="0.25">
      <c r="B22" s="175"/>
      <c r="C22" s="178"/>
      <c r="D22" s="182"/>
      <c r="E22" s="114" t="s">
        <v>159</v>
      </c>
      <c r="F22" s="81" t="s">
        <v>75</v>
      </c>
      <c r="G22" s="81" t="s">
        <v>5</v>
      </c>
      <c r="H22" s="81" t="s">
        <v>5</v>
      </c>
      <c r="I22" s="81" t="s">
        <v>24</v>
      </c>
      <c r="J22" s="86" t="s">
        <v>8</v>
      </c>
      <c r="K22" s="87" t="s">
        <v>76</v>
      </c>
      <c r="L22" s="87" t="s">
        <v>37</v>
      </c>
      <c r="M22" s="87" t="s">
        <v>77</v>
      </c>
      <c r="N22" s="87" t="s">
        <v>78</v>
      </c>
      <c r="O22" s="63">
        <f t="shared" si="6"/>
        <v>705882352.94117653</v>
      </c>
      <c r="P22" s="63">
        <v>600000000</v>
      </c>
      <c r="Q22" s="63">
        <f t="shared" si="7"/>
        <v>105882352.94117653</v>
      </c>
      <c r="R22" s="81" t="s">
        <v>23</v>
      </c>
      <c r="S22" s="59" t="s">
        <v>133</v>
      </c>
      <c r="T22" s="64" t="s">
        <v>26</v>
      </c>
    </row>
    <row r="23" spans="2:20" s="45" customFormat="1" ht="28.5" customHeight="1" x14ac:dyDescent="0.25">
      <c r="B23" s="175"/>
      <c r="C23" s="193"/>
      <c r="D23" s="181"/>
      <c r="E23" s="114" t="s">
        <v>167</v>
      </c>
      <c r="F23" s="81" t="s">
        <v>75</v>
      </c>
      <c r="G23" s="81" t="s">
        <v>5</v>
      </c>
      <c r="H23" s="81" t="s">
        <v>5</v>
      </c>
      <c r="I23" s="81" t="s">
        <v>24</v>
      </c>
      <c r="J23" s="86" t="s">
        <v>8</v>
      </c>
      <c r="K23" s="87" t="s">
        <v>79</v>
      </c>
      <c r="L23" s="87" t="s">
        <v>36</v>
      </c>
      <c r="M23" s="87" t="s">
        <v>80</v>
      </c>
      <c r="N23" s="87" t="s">
        <v>81</v>
      </c>
      <c r="O23" s="63">
        <f t="shared" si="6"/>
        <v>588235294.11764705</v>
      </c>
      <c r="P23" s="63">
        <v>500000000</v>
      </c>
      <c r="Q23" s="63">
        <f t="shared" si="7"/>
        <v>88235294.117647052</v>
      </c>
      <c r="R23" s="81" t="s">
        <v>23</v>
      </c>
      <c r="S23" s="59" t="s">
        <v>133</v>
      </c>
      <c r="T23" s="64" t="s">
        <v>26</v>
      </c>
    </row>
    <row r="24" spans="2:20" ht="72.75" customHeight="1" thickBot="1" x14ac:dyDescent="0.3">
      <c r="B24" s="176"/>
      <c r="C24" s="23" t="s">
        <v>143</v>
      </c>
      <c r="D24" s="3" t="s">
        <v>90</v>
      </c>
      <c r="E24" s="119" t="s">
        <v>82</v>
      </c>
      <c r="F24" s="28" t="s">
        <v>5</v>
      </c>
      <c r="G24" s="29" t="s">
        <v>83</v>
      </c>
      <c r="H24" s="28" t="s">
        <v>84</v>
      </c>
      <c r="I24" s="29" t="s">
        <v>25</v>
      </c>
      <c r="J24" s="30" t="s">
        <v>71</v>
      </c>
      <c r="K24" s="31" t="s">
        <v>9</v>
      </c>
      <c r="L24" s="31"/>
      <c r="M24" s="35" t="s">
        <v>9</v>
      </c>
      <c r="N24" s="35" t="s">
        <v>85</v>
      </c>
      <c r="O24" s="108">
        <f t="shared" si="6"/>
        <v>70588235.294117644</v>
      </c>
      <c r="P24" s="108">
        <v>60000000</v>
      </c>
      <c r="Q24" s="21">
        <f t="shared" si="7"/>
        <v>10588235.294117644</v>
      </c>
      <c r="R24" s="29" t="s">
        <v>23</v>
      </c>
      <c r="S24" s="4" t="s">
        <v>86</v>
      </c>
      <c r="T24" s="10" t="s">
        <v>26</v>
      </c>
    </row>
    <row r="25" spans="2:20" s="57" customFormat="1" ht="38.25" customHeight="1" x14ac:dyDescent="0.25">
      <c r="B25" s="201">
        <v>4</v>
      </c>
      <c r="C25" s="192" t="s">
        <v>103</v>
      </c>
      <c r="D25" s="197" t="s">
        <v>104</v>
      </c>
      <c r="E25" s="113" t="s">
        <v>105</v>
      </c>
      <c r="F25" s="11" t="s">
        <v>5</v>
      </c>
      <c r="G25" s="54" t="s">
        <v>106</v>
      </c>
      <c r="H25" s="55" t="s">
        <v>107</v>
      </c>
      <c r="I25" s="12" t="s">
        <v>25</v>
      </c>
      <c r="J25" s="54" t="s">
        <v>71</v>
      </c>
      <c r="K25" s="2" t="s">
        <v>72</v>
      </c>
      <c r="L25" s="2"/>
      <c r="M25" s="15" t="s">
        <v>73</v>
      </c>
      <c r="N25" s="15" t="s">
        <v>108</v>
      </c>
      <c r="O25" s="16">
        <v>750000000</v>
      </c>
      <c r="P25" s="16">
        <v>750000000</v>
      </c>
      <c r="Q25" s="109">
        <f t="shared" si="7"/>
        <v>0</v>
      </c>
      <c r="R25" s="12" t="s">
        <v>23</v>
      </c>
      <c r="S25" s="11" t="s">
        <v>109</v>
      </c>
      <c r="T25" s="17" t="s">
        <v>26</v>
      </c>
    </row>
    <row r="26" spans="2:20" s="57" customFormat="1" ht="51" x14ac:dyDescent="0.25">
      <c r="B26" s="202"/>
      <c r="C26" s="178"/>
      <c r="D26" s="182"/>
      <c r="E26" s="114">
        <v>31</v>
      </c>
      <c r="F26" s="66" t="s">
        <v>5</v>
      </c>
      <c r="G26" s="88" t="s">
        <v>120</v>
      </c>
      <c r="H26" s="89" t="s">
        <v>121</v>
      </c>
      <c r="I26" s="90" t="s">
        <v>25</v>
      </c>
      <c r="J26" s="88" t="s">
        <v>71</v>
      </c>
      <c r="K26" s="62" t="s">
        <v>122</v>
      </c>
      <c r="L26" s="62" t="s">
        <v>37</v>
      </c>
      <c r="M26" s="62" t="s">
        <v>122</v>
      </c>
      <c r="N26" s="91" t="s">
        <v>117</v>
      </c>
      <c r="O26" s="63">
        <v>250000000</v>
      </c>
      <c r="P26" s="63">
        <v>250000000</v>
      </c>
      <c r="Q26" s="97">
        <f t="shared" si="7"/>
        <v>0</v>
      </c>
      <c r="R26" s="90" t="s">
        <v>23</v>
      </c>
      <c r="S26" s="59" t="s">
        <v>109</v>
      </c>
      <c r="T26" s="92" t="s">
        <v>26</v>
      </c>
    </row>
    <row r="27" spans="2:20" s="57" customFormat="1" ht="51" x14ac:dyDescent="0.25">
      <c r="B27" s="202"/>
      <c r="C27" s="178"/>
      <c r="D27" s="181"/>
      <c r="E27" s="114">
        <v>27</v>
      </c>
      <c r="F27" s="66" t="s">
        <v>5</v>
      </c>
      <c r="G27" s="88" t="s">
        <v>5</v>
      </c>
      <c r="H27" s="89" t="s">
        <v>121</v>
      </c>
      <c r="I27" s="90" t="s">
        <v>25</v>
      </c>
      <c r="J27" s="88" t="s">
        <v>8</v>
      </c>
      <c r="K27" s="62" t="s">
        <v>123</v>
      </c>
      <c r="L27" s="62" t="s">
        <v>110</v>
      </c>
      <c r="M27" s="62" t="s">
        <v>123</v>
      </c>
      <c r="N27" s="91" t="s">
        <v>124</v>
      </c>
      <c r="O27" s="63">
        <f t="shared" si="6"/>
        <v>147764705.88235295</v>
      </c>
      <c r="P27" s="63">
        <v>125600000</v>
      </c>
      <c r="Q27" s="63">
        <f t="shared" si="7"/>
        <v>22164705.882352948</v>
      </c>
      <c r="R27" s="90" t="s">
        <v>23</v>
      </c>
      <c r="S27" s="59" t="s">
        <v>109</v>
      </c>
      <c r="T27" s="92" t="s">
        <v>26</v>
      </c>
    </row>
    <row r="28" spans="2:20" s="57" customFormat="1" ht="38.25" x14ac:dyDescent="0.25">
      <c r="B28" s="202"/>
      <c r="C28" s="178"/>
      <c r="D28" s="111" t="s">
        <v>111</v>
      </c>
      <c r="E28" s="114">
        <v>28</v>
      </c>
      <c r="F28" s="66" t="s">
        <v>5</v>
      </c>
      <c r="G28" s="88" t="s">
        <v>5</v>
      </c>
      <c r="H28" s="89" t="s">
        <v>125</v>
      </c>
      <c r="I28" s="90" t="s">
        <v>25</v>
      </c>
      <c r="J28" s="88" t="s">
        <v>8</v>
      </c>
      <c r="K28" s="62" t="s">
        <v>123</v>
      </c>
      <c r="L28" s="62" t="s">
        <v>110</v>
      </c>
      <c r="M28" s="62" t="s">
        <v>123</v>
      </c>
      <c r="N28" s="91" t="s">
        <v>124</v>
      </c>
      <c r="O28" s="70">
        <f t="shared" si="6"/>
        <v>152941176.47058824</v>
      </c>
      <c r="P28" s="70">
        <v>130000000</v>
      </c>
      <c r="Q28" s="63">
        <f t="shared" si="7"/>
        <v>22941176.470588237</v>
      </c>
      <c r="R28" s="90" t="s">
        <v>23</v>
      </c>
      <c r="S28" s="59" t="s">
        <v>109</v>
      </c>
      <c r="T28" s="92" t="s">
        <v>26</v>
      </c>
    </row>
    <row r="29" spans="2:20" s="57" customFormat="1" ht="42" customHeight="1" x14ac:dyDescent="0.25">
      <c r="B29" s="202"/>
      <c r="C29" s="178"/>
      <c r="D29" s="198" t="s">
        <v>112</v>
      </c>
      <c r="E29" s="115" t="s">
        <v>113</v>
      </c>
      <c r="F29" s="18" t="s">
        <v>138</v>
      </c>
      <c r="G29" s="100" t="s">
        <v>5</v>
      </c>
      <c r="H29" s="101" t="s">
        <v>114</v>
      </c>
      <c r="I29" s="102" t="s">
        <v>25</v>
      </c>
      <c r="J29" s="100" t="s">
        <v>71</v>
      </c>
      <c r="K29" s="1" t="s">
        <v>72</v>
      </c>
      <c r="L29" s="62"/>
      <c r="M29" s="103" t="s">
        <v>73</v>
      </c>
      <c r="N29" s="103" t="s">
        <v>108</v>
      </c>
      <c r="O29" s="21">
        <v>500000000</v>
      </c>
      <c r="P29" s="21">
        <v>500000000</v>
      </c>
      <c r="Q29" s="104">
        <f t="shared" si="7"/>
        <v>0</v>
      </c>
      <c r="R29" s="102" t="s">
        <v>23</v>
      </c>
      <c r="S29" s="18" t="s">
        <v>115</v>
      </c>
      <c r="T29" s="105" t="s">
        <v>26</v>
      </c>
    </row>
    <row r="30" spans="2:20" s="57" customFormat="1" ht="35.25" customHeight="1" x14ac:dyDescent="0.25">
      <c r="B30" s="202"/>
      <c r="C30" s="178"/>
      <c r="D30" s="199"/>
      <c r="E30" s="115" t="s">
        <v>116</v>
      </c>
      <c r="F30" s="24" t="s">
        <v>137</v>
      </c>
      <c r="G30" s="126" t="s">
        <v>5</v>
      </c>
      <c r="H30" s="127" t="s">
        <v>114</v>
      </c>
      <c r="I30" s="128" t="s">
        <v>25</v>
      </c>
      <c r="J30" s="126" t="s">
        <v>71</v>
      </c>
      <c r="K30" s="27" t="s">
        <v>72</v>
      </c>
      <c r="L30" s="87"/>
      <c r="M30" s="129" t="s">
        <v>73</v>
      </c>
      <c r="N30" s="129" t="s">
        <v>117</v>
      </c>
      <c r="O30" s="130">
        <v>1250000000</v>
      </c>
      <c r="P30" s="130">
        <v>1250000000</v>
      </c>
      <c r="Q30" s="131">
        <f t="shared" si="7"/>
        <v>0</v>
      </c>
      <c r="R30" s="102" t="s">
        <v>118</v>
      </c>
      <c r="S30" s="18" t="s">
        <v>119</v>
      </c>
      <c r="T30" s="105" t="s">
        <v>26</v>
      </c>
    </row>
    <row r="31" spans="2:20" s="57" customFormat="1" ht="51" customHeight="1" x14ac:dyDescent="0.25">
      <c r="B31" s="202"/>
      <c r="C31" s="178"/>
      <c r="D31" s="199"/>
      <c r="E31" s="114">
        <v>29</v>
      </c>
      <c r="F31" s="136" t="s">
        <v>171</v>
      </c>
      <c r="G31" s="132" t="s">
        <v>5</v>
      </c>
      <c r="H31" s="96" t="s">
        <v>126</v>
      </c>
      <c r="I31" s="133" t="s">
        <v>25</v>
      </c>
      <c r="J31" s="132" t="s">
        <v>8</v>
      </c>
      <c r="K31" s="87" t="s">
        <v>123</v>
      </c>
      <c r="L31" s="87" t="s">
        <v>110</v>
      </c>
      <c r="M31" s="87" t="s">
        <v>123</v>
      </c>
      <c r="N31" s="134" t="s">
        <v>124</v>
      </c>
      <c r="O31" s="123">
        <f t="shared" si="6"/>
        <v>338235294.11764705</v>
      </c>
      <c r="P31" s="123">
        <v>287500000</v>
      </c>
      <c r="Q31" s="135">
        <f t="shared" si="7"/>
        <v>50735294.117647052</v>
      </c>
      <c r="R31" s="90" t="s">
        <v>23</v>
      </c>
      <c r="S31" s="59" t="s">
        <v>115</v>
      </c>
      <c r="T31" s="92" t="s">
        <v>26</v>
      </c>
    </row>
    <row r="32" spans="2:20" s="57" customFormat="1" ht="51" customHeight="1" x14ac:dyDescent="0.25">
      <c r="B32" s="202"/>
      <c r="C32" s="178"/>
      <c r="D32" s="200"/>
      <c r="E32" s="114">
        <v>32</v>
      </c>
      <c r="F32" s="136" t="s">
        <v>5</v>
      </c>
      <c r="G32" s="132" t="s">
        <v>5</v>
      </c>
      <c r="H32" s="96" t="s">
        <v>126</v>
      </c>
      <c r="I32" s="133" t="s">
        <v>25</v>
      </c>
      <c r="J32" s="132" t="s">
        <v>8</v>
      </c>
      <c r="K32" s="137" t="s">
        <v>127</v>
      </c>
      <c r="L32" s="137" t="s">
        <v>38</v>
      </c>
      <c r="M32" s="137" t="s">
        <v>127</v>
      </c>
      <c r="N32" s="138" t="s">
        <v>128</v>
      </c>
      <c r="O32" s="135">
        <f>P32/0.85</f>
        <v>336470588.2352941</v>
      </c>
      <c r="P32" s="123">
        <v>286000000</v>
      </c>
      <c r="Q32" s="135">
        <f t="shared" si="7"/>
        <v>50470588.235294104</v>
      </c>
      <c r="R32" s="93" t="s">
        <v>23</v>
      </c>
      <c r="S32" s="59" t="s">
        <v>115</v>
      </c>
      <c r="T32" s="92" t="s">
        <v>26</v>
      </c>
    </row>
    <row r="33" spans="2:20" s="57" customFormat="1" ht="28.5" customHeight="1" x14ac:dyDescent="0.25">
      <c r="B33" s="202"/>
      <c r="C33" s="178"/>
      <c r="D33" s="180" t="s">
        <v>151</v>
      </c>
      <c r="E33" s="114">
        <v>30</v>
      </c>
      <c r="F33" s="136" t="s">
        <v>5</v>
      </c>
      <c r="G33" s="139" t="s">
        <v>5</v>
      </c>
      <c r="H33" s="140" t="s">
        <v>129</v>
      </c>
      <c r="I33" s="141" t="s">
        <v>25</v>
      </c>
      <c r="J33" s="139" t="s">
        <v>8</v>
      </c>
      <c r="K33" s="137" t="s">
        <v>123</v>
      </c>
      <c r="L33" s="137" t="s">
        <v>110</v>
      </c>
      <c r="M33" s="137" t="s">
        <v>123</v>
      </c>
      <c r="N33" s="138" t="s">
        <v>122</v>
      </c>
      <c r="O33" s="135">
        <f>P33/0.6</f>
        <v>453333333.33333337</v>
      </c>
      <c r="P33" s="123">
        <v>272000000</v>
      </c>
      <c r="Q33" s="135">
        <f t="shared" si="7"/>
        <v>181333333.33333337</v>
      </c>
      <c r="R33" s="93" t="s">
        <v>23</v>
      </c>
      <c r="S33" s="59" t="s">
        <v>86</v>
      </c>
      <c r="T33" s="94" t="s">
        <v>26</v>
      </c>
    </row>
    <row r="34" spans="2:20" s="57" customFormat="1" ht="28.5" customHeight="1" thickBot="1" x14ac:dyDescent="0.3">
      <c r="B34" s="203"/>
      <c r="C34" s="179"/>
      <c r="D34" s="183"/>
      <c r="E34" s="114">
        <v>33</v>
      </c>
      <c r="F34" s="142" t="s">
        <v>5</v>
      </c>
      <c r="G34" s="143" t="s">
        <v>5</v>
      </c>
      <c r="H34" s="144" t="s">
        <v>129</v>
      </c>
      <c r="I34" s="145" t="s">
        <v>25</v>
      </c>
      <c r="J34" s="143" t="s">
        <v>8</v>
      </c>
      <c r="K34" s="146" t="s">
        <v>127</v>
      </c>
      <c r="L34" s="146" t="s">
        <v>130</v>
      </c>
      <c r="M34" s="146" t="s">
        <v>127</v>
      </c>
      <c r="N34" s="147" t="s">
        <v>128</v>
      </c>
      <c r="O34" s="135">
        <f>P34/0.6</f>
        <v>433333333.33333337</v>
      </c>
      <c r="P34" s="135">
        <v>260000000</v>
      </c>
      <c r="Q34" s="135">
        <f t="shared" si="7"/>
        <v>173333333.33333337</v>
      </c>
      <c r="R34" s="95" t="s">
        <v>23</v>
      </c>
      <c r="S34" s="59" t="s">
        <v>86</v>
      </c>
      <c r="T34" s="92" t="s">
        <v>26</v>
      </c>
    </row>
    <row r="35" spans="2:20" ht="32.25" customHeight="1" x14ac:dyDescent="0.25">
      <c r="B35" s="174">
        <v>5</v>
      </c>
      <c r="C35" s="192" t="s">
        <v>144</v>
      </c>
      <c r="D35" s="197" t="s">
        <v>6</v>
      </c>
      <c r="E35" s="113" t="s">
        <v>35</v>
      </c>
      <c r="F35" s="32" t="s">
        <v>5</v>
      </c>
      <c r="G35" s="32" t="s">
        <v>5</v>
      </c>
      <c r="H35" s="32" t="s">
        <v>28</v>
      </c>
      <c r="I35" s="32" t="s">
        <v>24</v>
      </c>
      <c r="J35" s="32" t="s">
        <v>8</v>
      </c>
      <c r="K35" s="33" t="s">
        <v>145</v>
      </c>
      <c r="L35" s="33"/>
      <c r="M35" s="33" t="s">
        <v>145</v>
      </c>
      <c r="N35" s="33" t="s">
        <v>146</v>
      </c>
      <c r="O35" s="122">
        <f>P35/0.45</f>
        <v>6666666666.666666</v>
      </c>
      <c r="P35" s="122">
        <v>3000000000</v>
      </c>
      <c r="Q35" s="122">
        <f t="shared" ref="Q35:Q37" si="8">O35-P35</f>
        <v>3666666666.666666</v>
      </c>
      <c r="R35" s="32" t="s">
        <v>23</v>
      </c>
      <c r="S35" s="56" t="s">
        <v>27</v>
      </c>
      <c r="T35" s="8" t="s">
        <v>26</v>
      </c>
    </row>
    <row r="36" spans="2:20" ht="25.5" x14ac:dyDescent="0.25">
      <c r="B36" s="175"/>
      <c r="C36" s="178"/>
      <c r="D36" s="181"/>
      <c r="E36" s="114" t="s">
        <v>162</v>
      </c>
      <c r="F36" s="81" t="s">
        <v>5</v>
      </c>
      <c r="G36" s="86" t="s">
        <v>5</v>
      </c>
      <c r="H36" s="96" t="s">
        <v>28</v>
      </c>
      <c r="I36" s="81" t="s">
        <v>24</v>
      </c>
      <c r="J36" s="82" t="s">
        <v>8</v>
      </c>
      <c r="K36" s="87" t="s">
        <v>41</v>
      </c>
      <c r="L36" s="87" t="s">
        <v>38</v>
      </c>
      <c r="M36" s="87" t="s">
        <v>41</v>
      </c>
      <c r="N36" s="87" t="s">
        <v>40</v>
      </c>
      <c r="O36" s="135">
        <f>P36/0.45</f>
        <v>11111111111.111111</v>
      </c>
      <c r="P36" s="123">
        <v>5000000000</v>
      </c>
      <c r="Q36" s="135">
        <f t="shared" si="8"/>
        <v>6111111111.1111107</v>
      </c>
      <c r="R36" s="81" t="s">
        <v>23</v>
      </c>
      <c r="S36" s="59" t="s">
        <v>27</v>
      </c>
      <c r="T36" s="64" t="s">
        <v>26</v>
      </c>
    </row>
    <row r="37" spans="2:20" ht="51.75" customHeight="1" thickBot="1" x14ac:dyDescent="0.3">
      <c r="B37" s="176"/>
      <c r="C37" s="179"/>
      <c r="D37" s="5" t="s">
        <v>7</v>
      </c>
      <c r="E37" s="120" t="s">
        <v>34</v>
      </c>
      <c r="F37" s="29" t="s">
        <v>5</v>
      </c>
      <c r="G37" s="34" t="s">
        <v>5</v>
      </c>
      <c r="H37" s="28" t="s">
        <v>29</v>
      </c>
      <c r="I37" s="29" t="s">
        <v>25</v>
      </c>
      <c r="J37" s="30" t="s">
        <v>71</v>
      </c>
      <c r="K37" s="35" t="s">
        <v>9</v>
      </c>
      <c r="L37" s="35"/>
      <c r="M37" s="35" t="s">
        <v>9</v>
      </c>
      <c r="N37" s="35" t="s">
        <v>31</v>
      </c>
      <c r="O37" s="124">
        <f>P37/0.4</f>
        <v>500000000</v>
      </c>
      <c r="P37" s="124">
        <v>200000000</v>
      </c>
      <c r="Q37" s="124">
        <f t="shared" si="8"/>
        <v>300000000</v>
      </c>
      <c r="R37" s="29" t="s">
        <v>23</v>
      </c>
      <c r="S37" s="4" t="s">
        <v>27</v>
      </c>
      <c r="T37" s="10" t="s">
        <v>26</v>
      </c>
    </row>
    <row r="39" spans="2:20" ht="15.75" customHeight="1" x14ac:dyDescent="0.25">
      <c r="C39" s="196" t="s">
        <v>131</v>
      </c>
      <c r="D39" s="196"/>
      <c r="E39" s="196"/>
      <c r="F39" s="196"/>
      <c r="G39" s="196"/>
    </row>
    <row r="41" spans="2:20" x14ac:dyDescent="0.25">
      <c r="C41" s="9" t="s">
        <v>136</v>
      </c>
    </row>
    <row r="42" spans="2:20" ht="15.75" thickBot="1" x14ac:dyDescent="0.3"/>
    <row r="43" spans="2:20" ht="24" customHeight="1" thickBot="1" x14ac:dyDescent="0.3">
      <c r="C43" s="58"/>
      <c r="D43" s="195" t="s">
        <v>132</v>
      </c>
      <c r="E43" s="196"/>
      <c r="F43" s="196"/>
      <c r="G43" s="196"/>
      <c r="H43" s="196"/>
      <c r="I43" s="196"/>
      <c r="J43" s="194"/>
      <c r="K43" s="194"/>
      <c r="L43" s="194"/>
      <c r="M43" s="194"/>
      <c r="N43" s="194"/>
      <c r="O43" s="194"/>
    </row>
    <row r="45" spans="2:20" ht="19.5" customHeight="1" x14ac:dyDescent="0.25">
      <c r="C45" s="125" t="s">
        <v>170</v>
      </c>
    </row>
  </sheetData>
  <autoFilter ref="B4:T37">
    <filterColumn colId="13" showButton="0"/>
    <filterColumn colId="14" showButton="0"/>
  </autoFilter>
  <mergeCells count="47">
    <mergeCell ref="B35:B37"/>
    <mergeCell ref="D35:D36"/>
    <mergeCell ref="C35:C37"/>
    <mergeCell ref="D25:D27"/>
    <mergeCell ref="C25:C34"/>
    <mergeCell ref="D33:D34"/>
    <mergeCell ref="B25:B34"/>
    <mergeCell ref="J43:L43"/>
    <mergeCell ref="M43:O43"/>
    <mergeCell ref="D43:I43"/>
    <mergeCell ref="C39:G39"/>
    <mergeCell ref="G4:G5"/>
    <mergeCell ref="C6:C10"/>
    <mergeCell ref="D6:D8"/>
    <mergeCell ref="D9:D10"/>
    <mergeCell ref="D29:D32"/>
    <mergeCell ref="B17:B24"/>
    <mergeCell ref="C17:C20"/>
    <mergeCell ref="D18:D19"/>
    <mergeCell ref="C21:C23"/>
    <mergeCell ref="D21:D23"/>
    <mergeCell ref="B6:B15"/>
    <mergeCell ref="C11:C15"/>
    <mergeCell ref="D11:D12"/>
    <mergeCell ref="D13:D15"/>
    <mergeCell ref="R4:R5"/>
    <mergeCell ref="B4:B5"/>
    <mergeCell ref="C4:C5"/>
    <mergeCell ref="D4:D5"/>
    <mergeCell ref="E4:E5"/>
    <mergeCell ref="F4:F5"/>
    <mergeCell ref="S4:S5"/>
    <mergeCell ref="T4:T5"/>
    <mergeCell ref="H4:H5"/>
    <mergeCell ref="I4:I5"/>
    <mergeCell ref="J4:J5"/>
    <mergeCell ref="K4:K5"/>
    <mergeCell ref="L4:L5"/>
    <mergeCell ref="M4:M5"/>
    <mergeCell ref="N4:N5"/>
    <mergeCell ref="O4:Q4"/>
    <mergeCell ref="B1:Z1"/>
    <mergeCell ref="B2:Z2"/>
    <mergeCell ref="B3:D3"/>
    <mergeCell ref="F3:I3"/>
    <mergeCell ref="J3:R3"/>
    <mergeCell ref="S3:T3"/>
  </mergeCells>
  <pageMargins left="0.70866141732283472" right="0.70866141732283472" top="0.78740157480314965" bottom="0.78740157480314965" header="0.31496062992125984" footer="0.31496062992125984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Hamonogram16_fin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2014-12-15T22:15:18Z</dcterms:created>
  <dcterms:modified xsi:type="dcterms:W3CDTF">2016-03-14T09:12:10Z</dcterms:modified>
</cp:coreProperties>
</file>